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PROPUESTA\1-PRUEBAS P-NP PARA 1 MUESTRA\C-CTP\CTP3\SOFTWARE PARA TAMAÑO DE MUESTRA\"/>
    </mc:Choice>
  </mc:AlternateContent>
  <bookViews>
    <workbookView xWindow="0" yWindow="0" windowWidth="14352" windowHeight="11520" activeTab="1"/>
  </bookViews>
  <sheets>
    <sheet name="TM DISEÑO IC" sheetId="5" r:id="rId1"/>
    <sheet name="TM DISEÑO CH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5" l="1"/>
  <c r="K13" i="4"/>
  <c r="K12" i="4"/>
  <c r="F8" i="5"/>
  <c r="F9" i="5" s="1"/>
  <c r="L7" i="5"/>
  <c r="L10" i="5" s="1"/>
  <c r="B8" i="5"/>
  <c r="K14" i="4" l="1"/>
  <c r="K15" i="4" s="1"/>
  <c r="L12" i="5"/>
  <c r="L14" i="5" s="1"/>
  <c r="L15" i="5" s="1"/>
  <c r="L9" i="5"/>
  <c r="B9" i="5"/>
  <c r="U30" i="4"/>
  <c r="F12" i="4"/>
  <c r="B12" i="4"/>
  <c r="F11" i="4"/>
  <c r="B11" i="4"/>
  <c r="T10" i="4"/>
  <c r="F9" i="4"/>
  <c r="F10" i="4" s="1"/>
  <c r="B9" i="4"/>
  <c r="B10" i="4" s="1"/>
  <c r="T5" i="4"/>
  <c r="T7" i="4" s="1"/>
  <c r="T8" i="4" s="1"/>
  <c r="T4" i="4"/>
  <c r="T3" i="4"/>
  <c r="F11" i="5" l="1"/>
  <c r="F10" i="5"/>
  <c r="B15" i="4"/>
  <c r="B14" i="4" l="1"/>
  <c r="B13" i="4" l="1"/>
  <c r="B16" i="4" s="1"/>
  <c r="B17" i="4" s="1"/>
  <c r="B11" i="5"/>
  <c r="B12" i="5" l="1"/>
  <c r="B10" i="5" s="1"/>
  <c r="B13" i="5" s="1"/>
  <c r="B14" i="5" s="1"/>
  <c r="F16" i="4" l="1"/>
  <c r="T12" i="4" l="1"/>
  <c r="T15" i="4" s="1"/>
  <c r="T17" i="4" s="1"/>
  <c r="F15" i="4"/>
  <c r="F13" i="5"/>
  <c r="F12" i="5" s="1"/>
  <c r="F14" i="5" s="1"/>
  <c r="F15" i="5"/>
  <c r="F14" i="4"/>
  <c r="K7" i="4"/>
  <c r="K10" i="4" s="1"/>
  <c r="F13" i="4"/>
  <c r="U26" i="4"/>
  <c r="U28" i="4"/>
  <c r="V29" i="4" s="1"/>
  <c r="V30" i="4" s="1"/>
  <c r="T22" i="4"/>
  <c r="F17" i="4"/>
  <c r="F18" i="4"/>
  <c r="U17" i="4" l="1"/>
  <c r="U29" i="4"/>
  <c r="K9" i="4"/>
</calcChain>
</file>

<file path=xl/sharedStrings.xml><?xml version="1.0" encoding="utf-8"?>
<sst xmlns="http://schemas.openxmlformats.org/spreadsheetml/2006/main" count="102" uniqueCount="38">
  <si>
    <t>%</t>
  </si>
  <si>
    <r>
      <t xml:space="preserve">CONTRASTE DE HIPÓTESIS PARA LA  </t>
    </r>
    <r>
      <rPr>
        <b/>
        <sz val="11"/>
        <color theme="0"/>
        <rFont val="Calibri"/>
        <family val="2"/>
      </rPr>
      <t>µ</t>
    </r>
  </si>
  <si>
    <r>
      <t xml:space="preserve">ESTIMACIÓN POR IC PARA LA  </t>
    </r>
    <r>
      <rPr>
        <b/>
        <sz val="11"/>
        <color theme="0"/>
        <rFont val="Calibri"/>
        <family val="2"/>
      </rPr>
      <t>µ</t>
    </r>
  </si>
  <si>
    <t>ESTIMACIÓN POR IC PARA  LA P</t>
  </si>
  <si>
    <t>TAMAÑO DE LA POBLACIÓN "N"</t>
  </si>
  <si>
    <t>DESVIACIÓN ESTÁNDAR ESPERADA  "s"</t>
  </si>
  <si>
    <t>PRECISIÓN ABSOLUTA  "e"</t>
  </si>
  <si>
    <t>EFECTO DE DISEÑO "k"</t>
  </si>
  <si>
    <r>
      <t>ERROR DE TIPO II O</t>
    </r>
    <r>
      <rPr>
        <b/>
        <sz val="11"/>
        <color theme="0"/>
        <rFont val="Symbol"/>
        <family val="1"/>
        <charset val="2"/>
      </rPr>
      <t xml:space="preserve"> </t>
    </r>
    <r>
      <rPr>
        <b/>
        <sz val="11"/>
        <color theme="0"/>
        <rFont val="Calibri"/>
        <family val="2"/>
      </rPr>
      <t>"</t>
    </r>
    <r>
      <rPr>
        <b/>
        <sz val="11"/>
        <color theme="0"/>
        <rFont val="Symbol"/>
        <family val="1"/>
        <charset val="2"/>
      </rPr>
      <t>b</t>
    </r>
    <r>
      <rPr>
        <b/>
        <sz val="11"/>
        <color theme="0"/>
        <rFont val="Calibri"/>
        <family val="2"/>
        <scheme val="minor"/>
      </rPr>
      <t>"</t>
    </r>
  </si>
  <si>
    <r>
      <t>COEFICIENTE DE POTENCIA "Z</t>
    </r>
    <r>
      <rPr>
        <b/>
        <vertAlign val="subscript"/>
        <sz val="11"/>
        <color theme="0"/>
        <rFont val="Calibri"/>
        <family val="2"/>
        <scheme val="minor"/>
      </rPr>
      <t>1-</t>
    </r>
    <r>
      <rPr>
        <b/>
        <vertAlign val="subscript"/>
        <sz val="11"/>
        <color theme="0"/>
        <rFont val="Symbol"/>
        <family val="1"/>
        <charset val="2"/>
      </rPr>
      <t>b</t>
    </r>
    <r>
      <rPr>
        <b/>
        <sz val="11"/>
        <color theme="0"/>
        <rFont val="Calibri"/>
        <family val="2"/>
        <scheme val="minor"/>
      </rPr>
      <t>"</t>
    </r>
  </si>
  <si>
    <t>TAMAÑO DE LA MUESTRA "n"</t>
  </si>
  <si>
    <r>
      <t>TAMAÑO DE MUESTRA FINAL "n</t>
    </r>
    <r>
      <rPr>
        <b/>
        <vertAlign val="subscript"/>
        <sz val="11"/>
        <color theme="0"/>
        <rFont val="Calibri"/>
        <family val="2"/>
        <scheme val="minor"/>
      </rPr>
      <t>f</t>
    </r>
    <r>
      <rPr>
        <b/>
        <sz val="11"/>
        <color theme="0"/>
        <rFont val="Calibri"/>
        <family val="2"/>
        <scheme val="minor"/>
      </rPr>
      <t>"</t>
    </r>
  </si>
  <si>
    <r>
      <t>POTENCIA DE LA PRUEBA  "1-</t>
    </r>
    <r>
      <rPr>
        <b/>
        <sz val="11"/>
        <color theme="0"/>
        <rFont val="Symbol"/>
        <family val="1"/>
        <charset val="2"/>
      </rPr>
      <t>b</t>
    </r>
    <r>
      <rPr>
        <b/>
        <sz val="11"/>
        <color theme="0"/>
        <rFont val="Calibri"/>
        <family val="2"/>
        <scheme val="minor"/>
      </rPr>
      <t>"</t>
    </r>
  </si>
  <si>
    <r>
      <t>COEFICIENTE DE CONFIANZA  "Z</t>
    </r>
    <r>
      <rPr>
        <b/>
        <vertAlign val="subscript"/>
        <sz val="11"/>
        <color theme="0"/>
        <rFont val="Calibri Light"/>
        <family val="2"/>
      </rPr>
      <t>1-</t>
    </r>
    <r>
      <rPr>
        <b/>
        <vertAlign val="subscript"/>
        <sz val="11"/>
        <color theme="0"/>
        <rFont val="Symbol"/>
        <family val="1"/>
        <charset val="2"/>
      </rPr>
      <t>a</t>
    </r>
    <r>
      <rPr>
        <b/>
        <vertAlign val="subscript"/>
        <sz val="11"/>
        <color theme="0"/>
        <rFont val="Calibri Light"/>
        <family val="2"/>
      </rPr>
      <t>/2</t>
    </r>
    <r>
      <rPr>
        <b/>
        <sz val="11"/>
        <color theme="0"/>
        <rFont val="Calibri Light"/>
        <family val="2"/>
      </rPr>
      <t>"</t>
    </r>
  </si>
  <si>
    <r>
      <t>NIVEL DE CONFIANZA  "</t>
    </r>
    <r>
      <rPr>
        <b/>
        <sz val="11"/>
        <color theme="0"/>
        <rFont val="Symbol"/>
        <family val="1"/>
        <charset val="2"/>
      </rPr>
      <t>g</t>
    </r>
    <r>
      <rPr>
        <b/>
        <sz val="11"/>
        <color theme="0"/>
        <rFont val="Calibri"/>
        <family val="2"/>
        <scheme val="minor"/>
      </rPr>
      <t>"</t>
    </r>
  </si>
  <si>
    <t>CONTRASTE DE HIPÓTESIS PARA LA  P</t>
  </si>
  <si>
    <t>PROPORCIÓN ESPERADA Pe</t>
  </si>
  <si>
    <t>A</t>
  </si>
  <si>
    <t>B</t>
  </si>
  <si>
    <t>C</t>
  </si>
  <si>
    <t>RAIZ</t>
  </si>
  <si>
    <r>
      <t>TAMAÑO DEL EFECTO "</t>
    </r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</rPr>
      <t>"</t>
    </r>
  </si>
  <si>
    <t>s</t>
  </si>
  <si>
    <t>TAMAÑO DE DISEÑO "k"</t>
  </si>
  <si>
    <r>
      <t>TAMAÑO DE EFECTO "</t>
    </r>
    <r>
      <rPr>
        <b/>
        <sz val="11"/>
        <color rgb="FFFFFF00"/>
        <rFont val="Symbol"/>
        <family val="1"/>
        <charset val="2"/>
      </rPr>
      <t>D</t>
    </r>
    <r>
      <rPr>
        <b/>
        <sz val="11"/>
        <color rgb="FFFFFF00"/>
        <rFont val="Calibri"/>
        <family val="2"/>
      </rPr>
      <t>"</t>
    </r>
  </si>
  <si>
    <r>
      <t>PROPORCIÓN ESPERADA "P</t>
    </r>
    <r>
      <rPr>
        <b/>
        <vertAlign val="subscript"/>
        <sz val="11"/>
        <color rgb="FFFFFF00"/>
        <rFont val="Calibri"/>
        <family val="2"/>
        <scheme val="minor"/>
      </rPr>
      <t>e</t>
    </r>
    <r>
      <rPr>
        <b/>
        <sz val="11"/>
        <color rgb="FFFFFF00"/>
        <rFont val="Calibri"/>
        <family val="2"/>
        <scheme val="minor"/>
      </rPr>
      <t>"</t>
    </r>
  </si>
  <si>
    <t>a</t>
  </si>
  <si>
    <t>b</t>
  </si>
  <si>
    <t>c</t>
  </si>
  <si>
    <t>x1</t>
  </si>
  <si>
    <t>x2</t>
  </si>
  <si>
    <t>p</t>
  </si>
  <si>
    <t>1-p</t>
  </si>
  <si>
    <t>p(1-p)</t>
  </si>
  <si>
    <t>PROPORCIÓN  ESPERADA "Pe"</t>
  </si>
  <si>
    <r>
      <t>TAMAÑO DEL EFECTO "</t>
    </r>
    <r>
      <rPr>
        <b/>
        <sz val="11"/>
        <color rgb="FFFFFF00"/>
        <rFont val="Symbol"/>
        <family val="1"/>
        <charset val="2"/>
      </rPr>
      <t>D</t>
    </r>
    <r>
      <rPr>
        <b/>
        <sz val="11"/>
        <color rgb="FFFFFF00"/>
        <rFont val="Calibri"/>
        <family val="2"/>
      </rPr>
      <t>"</t>
    </r>
  </si>
  <si>
    <t>PROPORCIÓN  ESPERADA  "Pe"</t>
  </si>
  <si>
    <r>
      <t>NIVEL DE SIGNIFICACIÓN  "</t>
    </r>
    <r>
      <rPr>
        <b/>
        <sz val="11"/>
        <color theme="0"/>
        <rFont val="Calibri"/>
        <family val="2"/>
      </rPr>
      <t>α</t>
    </r>
    <r>
      <rPr>
        <b/>
        <sz val="11"/>
        <color theme="0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</si>
</sst>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Symbol"/>
      <family val="1"/>
      <charset val="2"/>
    </font>
    <font>
      <b/>
      <vertAlign val="subscript"/>
      <sz val="11"/>
      <color theme="0"/>
      <name val="Calibri Light"/>
      <family val="2"/>
    </font>
    <font>
      <b/>
      <vertAlign val="subscript"/>
      <sz val="11"/>
      <color theme="0"/>
      <name val="Symbol"/>
      <family val="1"/>
      <charset val="2"/>
    </font>
    <font>
      <b/>
      <vertAlign val="subscript"/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0"/>
      <name val="Calibri Light"/>
      <family val="2"/>
    </font>
    <font>
      <b/>
      <sz val="11"/>
      <color rgb="FFFFFF00"/>
      <name val="Calibri"/>
      <family val="2"/>
      <scheme val="minor"/>
    </font>
    <font>
      <b/>
      <sz val="11"/>
      <color rgb="FFFFFF00"/>
      <name val="Calibri"/>
      <family val="2"/>
    </font>
    <font>
      <b/>
      <sz val="11"/>
      <color rgb="FFFFFF00"/>
      <name val="Symbol"/>
      <family val="1"/>
      <charset val="2"/>
    </font>
    <font>
      <b/>
      <vertAlign val="subscript"/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2" fontId="3" fillId="3" borderId="4" xfId="0" applyNumberFormat="1" applyFont="1" applyFill="1" applyBorder="1" applyProtection="1"/>
    <xf numFmtId="2" fontId="3" fillId="3" borderId="1" xfId="0" applyNumberFormat="1" applyFont="1" applyFill="1" applyBorder="1" applyProtection="1"/>
    <xf numFmtId="2" fontId="0" fillId="0" borderId="0" xfId="0" applyNumberFormat="1"/>
    <xf numFmtId="1" fontId="3" fillId="3" borderId="1" xfId="1" applyNumberFormat="1" applyFont="1" applyFill="1" applyBorder="1" applyProtection="1"/>
    <xf numFmtId="164" fontId="0" fillId="0" borderId="0" xfId="0" applyNumberFormat="1"/>
    <xf numFmtId="0" fontId="4" fillId="3" borderId="0" xfId="0" applyFont="1" applyFill="1"/>
    <xf numFmtId="165" fontId="3" fillId="3" borderId="1" xfId="1" applyNumberFormat="1" applyFont="1" applyFill="1" applyBorder="1" applyProtection="1"/>
    <xf numFmtId="0" fontId="3" fillId="4" borderId="1" xfId="1" applyFont="1" applyFill="1" applyBorder="1" applyProtection="1">
      <protection locked="0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165" fontId="3" fillId="4" borderId="1" xfId="1" applyNumberFormat="1" applyFont="1" applyFill="1" applyBorder="1" applyProtection="1">
      <protection locked="0"/>
    </xf>
    <xf numFmtId="0" fontId="3" fillId="4" borderId="3" xfId="1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0" fillId="0" borderId="0" xfId="0" applyBorder="1" applyProtection="1"/>
    <xf numFmtId="0" fontId="3" fillId="3" borderId="1" xfId="1" applyFont="1" applyFill="1" applyBorder="1" applyProtection="1"/>
    <xf numFmtId="1" fontId="3" fillId="3" borderId="1" xfId="0" applyNumberFormat="1" applyFont="1" applyFill="1" applyBorder="1" applyProtection="1"/>
    <xf numFmtId="0" fontId="3" fillId="3" borderId="1" xfId="0" applyFont="1" applyFill="1" applyBorder="1" applyProtection="1"/>
    <xf numFmtId="0" fontId="3" fillId="3" borderId="5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/>
    </xf>
    <xf numFmtId="2" fontId="3" fillId="3" borderId="1" xfId="1" applyNumberFormat="1" applyFont="1" applyFill="1" applyBorder="1" applyProtection="1"/>
    <xf numFmtId="0" fontId="3" fillId="3" borderId="1" xfId="0" applyFont="1" applyFill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171450</xdr:rowOff>
    </xdr:from>
    <xdr:to>
      <xdr:col>0</xdr:col>
      <xdr:colOff>2365094</xdr:colOff>
      <xdr:row>19</xdr:row>
      <xdr:rowOff>8268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ángulo 1"/>
            <xdr:cNvSpPr/>
          </xdr:nvSpPr>
          <xdr:spPr>
            <a:xfrm>
              <a:off x="285750" y="3295650"/>
              <a:ext cx="2079344" cy="598818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eaLnBrk="1" fontAlgn="auto" hangingPunct="1">
                <a:spcBef>
                  <a:spcPts val="0"/>
                </a:spcBef>
                <a:spcAft>
                  <a:spcPts val="0"/>
                </a:spcAft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00" i="0">
                        <a:solidFill>
                          <a:schemeClr val="bg1"/>
                        </a:solidFill>
                        <a:latin typeface="Cambria Math"/>
                      </a:rPr>
                      <m:t>𝐧</m:t>
                    </m:r>
                    <m:r>
                      <a:rPr lang="es-ES" sz="1600" i="0">
                        <a:solidFill>
                          <a:schemeClr val="bg1"/>
                        </a:solidFill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600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𝐤</m:t>
                        </m:r>
                        <m:r>
                          <a:rPr lang="pt-BR" sz="1600" i="0">
                            <a:solidFill>
                              <a:schemeClr val="bg1"/>
                            </a:solidFill>
                            <a:latin typeface="Cambria Math"/>
                            <a:ea typeface="Cambria Math"/>
                          </a:rPr>
                          <m:t>∙</m:t>
                        </m:r>
                        <m:d>
                          <m:dPr>
                            <m:ctrlPr>
                              <a:rPr lang="es-ES" sz="160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ES" sz="1600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ES" sz="1600" i="0">
                                    <a:solidFill>
                                      <a:schemeClr val="bg1"/>
                                    </a:solidFill>
                                    <a:latin typeface="Cambria Math"/>
                                  </a:rPr>
                                  <m:t>𝐙</m:t>
                                </m:r>
                              </m:e>
                              <m:sub>
                                <m:r>
                                  <a:rPr lang="es-ES" sz="1600" i="0">
                                    <a:solidFill>
                                      <a:schemeClr val="bg1"/>
                                    </a:solidFill>
                                    <a:latin typeface="Cambria Math"/>
                                  </a:rPr>
                                  <m:t>𝟏</m:t>
                                </m:r>
                                <m:r>
                                  <a:rPr lang="es-ES" sz="1600" i="0">
                                    <a:solidFill>
                                      <a:schemeClr val="bg1"/>
                                    </a:solidFill>
                                    <a:latin typeface="Cambria Math"/>
                                  </a:rPr>
                                  <m:t>−</m:t>
                                </m:r>
                                <m:f>
                                  <m:fPr>
                                    <m:ctrlPr>
                                      <a:rPr lang="es-ES" sz="1600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ES" sz="1600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𝛂</m:t>
                                    </m:r>
                                  </m:num>
                                  <m:den>
                                    <m:r>
                                      <a:rPr lang="es-ES" sz="1600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𝟐</m:t>
                                    </m:r>
                                  </m:den>
                                </m:f>
                              </m:sub>
                            </m:sSub>
                            <m:r>
                              <a:rPr lang="es-ES" sz="1600" i="0">
                                <a:solidFill>
                                  <a:schemeClr val="bg1"/>
                                </a:solidFill>
                                <a:latin typeface="Cambria Math"/>
                              </a:rPr>
                              <m:t>∙</m:t>
                            </m:r>
                            <m:f>
                              <m:fPr>
                                <m:ctrlPr>
                                  <a:rPr lang="es-ES" sz="1600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ES" sz="1600" i="0">
                                    <a:solidFill>
                                      <a:schemeClr val="bg1"/>
                                    </a:solidFill>
                                    <a:latin typeface="Cambria Math"/>
                                  </a:rPr>
                                  <m:t>𝐬</m:t>
                                </m:r>
                              </m:num>
                              <m:den>
                                <m:r>
                                  <a:rPr lang="pt-BR" sz="16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𝐞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ES" sz="1600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ES" sz="1600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" name="Rectángulo 1"/>
            <xdr:cNvSpPr/>
          </xdr:nvSpPr>
          <xdr:spPr>
            <a:xfrm>
              <a:off x="285750" y="3295650"/>
              <a:ext cx="2079344" cy="598818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eaLnBrk="1" fontAlgn="auto" hangingPunct="1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𝐧=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</a:t>
              </a:r>
              <a:r>
                <a:rPr lang="pt-BR" sz="1600" i="0">
                  <a:solidFill>
                    <a:schemeClr val="bg1"/>
                  </a:solidFill>
                  <a:latin typeface="Cambria Math"/>
                </a:rPr>
                <a:t>𝐤</a:t>
              </a:r>
              <a:r>
                <a:rPr lang="pt-BR" sz="1600" i="0">
                  <a:solidFill>
                    <a:schemeClr val="bg1"/>
                  </a:solidFill>
                  <a:latin typeface="Cambria Math"/>
                  <a:ea typeface="Cambria Math"/>
                </a:rPr>
                <a:t>∙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𝐙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_(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𝟏−𝛂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/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𝟐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)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∙𝐬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/</a:t>
              </a:r>
              <a:r>
                <a:rPr lang="pt-BR" sz="16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𝐞</a:t>
              </a:r>
              <a:r>
                <a:rPr lang="es-ES" sz="16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)〗^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𝟐</a:t>
              </a:r>
              <a:endParaRPr lang="es-ES" sz="1600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142874</xdr:colOff>
      <xdr:row>15</xdr:row>
      <xdr:rowOff>114300</xdr:rowOff>
    </xdr:from>
    <xdr:to>
      <xdr:col>5</xdr:col>
      <xdr:colOff>114299</xdr:colOff>
      <xdr:row>19</xdr:row>
      <xdr:rowOff>56788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ángulo 2"/>
            <xdr:cNvSpPr/>
          </xdr:nvSpPr>
          <xdr:spPr>
            <a:xfrm>
              <a:off x="3152774" y="3238500"/>
              <a:ext cx="2838450" cy="704488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00" i="0">
                        <a:solidFill>
                          <a:schemeClr val="bg1"/>
                        </a:solidFill>
                        <a:latin typeface="Cambria Math"/>
                      </a:rPr>
                      <m:t>𝐧</m:t>
                    </m:r>
                    <m:r>
                      <a:rPr lang="es-ES" sz="1600" i="0">
                        <a:solidFill>
                          <a:schemeClr val="bg1"/>
                        </a:solidFill>
                        <a:latin typeface="Cambria Math"/>
                      </a:rPr>
                      <m:t>=</m:t>
                    </m:r>
                    <m:r>
                      <a:rPr lang="pt-BR" sz="1600" i="0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𝐤</m:t>
                    </m:r>
                    <m:r>
                      <a:rPr lang="pt-BR" sz="1600" i="0">
                        <a:solidFill>
                          <a:schemeClr val="bg1"/>
                        </a:solidFill>
                        <a:latin typeface="Cambria Math"/>
                        <a:ea typeface="Cambria Math"/>
                      </a:rPr>
                      <m:t>∙</m:t>
                    </m:r>
                    <m:sSup>
                      <m:sSupPr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ES" sz="160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sz="1600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ES" sz="1600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600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𝐙</m:t>
                                    </m:r>
                                  </m:e>
                                  <m:sub>
                                    <m:r>
                                      <a:rPr lang="es-ES" sz="1600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𝟏</m:t>
                                    </m:r>
                                    <m:r>
                                      <a:rPr lang="es-ES" sz="1600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−</m:t>
                                    </m:r>
                                    <m:f>
                                      <m:fPr>
                                        <m:ctrlPr>
                                          <a:rPr lang="es-ES" sz="1600" i="1">
                                            <a:solidFill>
                                              <a:schemeClr val="bg1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s-ES" sz="1600" i="0">
                                            <a:solidFill>
                                              <a:schemeClr val="bg1"/>
                                            </a:solidFill>
                                            <a:latin typeface="Cambria Math"/>
                                          </a:rPr>
                                          <m:t>𝛂</m:t>
                                        </m:r>
                                      </m:num>
                                      <m:den>
                                        <m:r>
                                          <a:rPr lang="es-ES" sz="1600" i="0">
                                            <a:solidFill>
                                              <a:schemeClr val="bg1"/>
                                            </a:solidFill>
                                            <a:latin typeface="Cambria Math"/>
                                          </a:rPr>
                                          <m:t>𝟐</m:t>
                                        </m:r>
                                      </m:den>
                                    </m:f>
                                  </m:sub>
                                </m:sSub>
                              </m:num>
                              <m:den>
                                <m:r>
                                  <a:rPr lang="pt-BR" sz="16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𝐞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ES" sz="1600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𝟐</m:t>
                        </m:r>
                      </m:sup>
                    </m:sSup>
                    <m:r>
                      <a:rPr lang="es-ES" sz="1600" i="0">
                        <a:solidFill>
                          <a:schemeClr val="bg1"/>
                        </a:solidFill>
                        <a:latin typeface="Cambria Math"/>
                      </a:rPr>
                      <m:t>∙</m:t>
                    </m:r>
                    <m:acc>
                      <m:accPr>
                        <m:chr m:val="̂"/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ES" sz="1600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𝐩</m:t>
                        </m:r>
                      </m:e>
                    </m:acc>
                    <m:d>
                      <m:dPr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ES" sz="1600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𝟏</m:t>
                        </m:r>
                        <m:r>
                          <a:rPr lang="es-ES" sz="1600" i="0">
                            <a:solidFill>
                              <a:schemeClr val="bg1"/>
                            </a:solidFill>
                            <a:latin typeface="Cambria Math"/>
                          </a:rPr>
                          <m:t>−</m:t>
                        </m:r>
                        <m:acc>
                          <m:accPr>
                            <m:chr m:val="̂"/>
                            <m:ctrlPr>
                              <a:rPr lang="es-ES" sz="160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s-ES" sz="1600" i="0">
                                <a:solidFill>
                                  <a:schemeClr val="bg1"/>
                                </a:solidFill>
                                <a:latin typeface="Cambria Math"/>
                              </a:rPr>
                              <m:t>𝐩</m:t>
                            </m:r>
                          </m:e>
                        </m:acc>
                      </m:e>
                    </m:d>
                  </m:oMath>
                </m:oMathPara>
              </a14:m>
              <a:endParaRPr lang="es-ES" sz="1600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Rectángulo 2"/>
            <xdr:cNvSpPr/>
          </xdr:nvSpPr>
          <xdr:spPr>
            <a:xfrm>
              <a:off x="3152774" y="3238500"/>
              <a:ext cx="2838450" cy="704488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/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𝐧=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𝐤</a:t>
              </a:r>
              <a:r>
                <a:rPr lang="pt-BR" sz="1600" i="0">
                  <a:solidFill>
                    <a:schemeClr val="bg1"/>
                  </a:solidFill>
                  <a:latin typeface="Cambria Math"/>
                  <a:ea typeface="Cambria Math"/>
                </a:rPr>
                <a:t>∙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𝐙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_(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𝟏−𝛂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/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𝟐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)/</a:t>
              </a:r>
              <a:r>
                <a:rPr lang="pt-BR" sz="16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𝐞</a:t>
              </a:r>
              <a:r>
                <a:rPr lang="es-ES" sz="16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)^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𝟐∙𝐩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 ̂(</a:t>
              </a:r>
              <a:r>
                <a:rPr lang="es-ES" sz="1600" i="0">
                  <a:solidFill>
                    <a:schemeClr val="bg1"/>
                  </a:solidFill>
                  <a:latin typeface="Cambria Math"/>
                </a:rPr>
                <a:t>𝟏−𝐩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</a:rPr>
                <a:t> ̂ )</a:t>
              </a:r>
              <a:endParaRPr lang="es-ES" sz="1600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twoCellAnchor>
  <xdr:twoCellAnchor>
    <xdr:from>
      <xdr:col>0</xdr:col>
      <xdr:colOff>1952625</xdr:colOff>
      <xdr:row>23</xdr:row>
      <xdr:rowOff>133350</xdr:rowOff>
    </xdr:from>
    <xdr:to>
      <xdr:col>4</xdr:col>
      <xdr:colOff>47625</xdr:colOff>
      <xdr:row>26</xdr:row>
      <xdr:rowOff>119310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1 Rectángulo"/>
            <xdr:cNvSpPr/>
          </xdr:nvSpPr>
          <xdr:spPr>
            <a:xfrm>
              <a:off x="1952625" y="4781550"/>
              <a:ext cx="1676400" cy="557460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eaLnBrk="1" fontAlgn="auto" hangingPunct="1"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ES" sz="1600" b="1" i="1">
                            <a:solidFill>
                              <a:schemeClr val="bg1"/>
                            </a:solidFill>
                            <a:latin typeface="Cambria Math"/>
                          </a:rPr>
                          <m:t>𝐧</m:t>
                        </m:r>
                      </m:e>
                    </m:acc>
                    <m:r>
                      <a:rPr lang="es-ES" sz="1600" b="1">
                        <a:solidFill>
                          <a:schemeClr val="bg1"/>
                        </a:solidFill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𝐧𝐍</m:t>
                        </m:r>
                      </m:num>
                      <m:den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𝐍</m:t>
                        </m:r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𝐧</m:t>
                        </m:r>
                      </m:den>
                    </m:f>
                  </m:oMath>
                </m:oMathPara>
              </a14:m>
              <a:endParaRPr lang="es-ES" sz="1600">
                <a:solidFill>
                  <a:schemeClr val="bg1"/>
                </a:solidFill>
                <a:latin typeface="Arial"/>
              </a:endParaRPr>
            </a:p>
          </xdr:txBody>
        </xdr:sp>
      </mc:Choice>
      <mc:Fallback xmlns="">
        <xdr:sp macro="" textlink="">
          <xdr:nvSpPr>
            <xdr:cNvPr id="4" name="1 Rectángulo"/>
            <xdr:cNvSpPr/>
          </xdr:nvSpPr>
          <xdr:spPr>
            <a:xfrm>
              <a:off x="1952625" y="4781550"/>
              <a:ext cx="1676400" cy="557460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eaLnBrk="1" fontAlgn="auto" hangingPunct="1">
                <a:spcBef>
                  <a:spcPts val="0"/>
                </a:spcBef>
                <a:spcAft>
                  <a:spcPts val="0"/>
                </a:spcAft>
              </a:pPr>
              <a:r>
                <a:rPr lang="es-ES" sz="1600" b="1" i="0">
                  <a:solidFill>
                    <a:schemeClr val="bg1"/>
                  </a:solidFill>
                  <a:latin typeface="Cambria Math"/>
                </a:rPr>
                <a:t>𝐧</a:t>
              </a:r>
              <a:r>
                <a:rPr lang="es-ES" sz="16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 ̇</a:t>
              </a:r>
              <a:r>
                <a:rPr lang="es-ES" sz="1600" b="1" i="0">
                  <a:solidFill>
                    <a:schemeClr val="bg1"/>
                  </a:solidFill>
                  <a:latin typeface="Cambria Math"/>
                </a:rPr>
                <a:t>=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𝐧𝐍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/(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𝐍+𝐧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es-ES" sz="1600">
                <a:solidFill>
                  <a:schemeClr val="bg1"/>
                </a:solidFill>
                <a:latin typeface="Arial"/>
              </a:endParaRPr>
            </a:p>
          </xdr:txBody>
        </xdr:sp>
      </mc:Fallback>
    </mc:AlternateContent>
    <xdr:clientData/>
  </xdr:twoCellAnchor>
  <xdr:oneCellAnchor>
    <xdr:from>
      <xdr:col>0</xdr:col>
      <xdr:colOff>638175</xdr:colOff>
      <xdr:row>19</xdr:row>
      <xdr:rowOff>152400</xdr:rowOff>
    </xdr:from>
    <xdr:ext cx="4865563" cy="6399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638175" y="4038600"/>
              <a:ext cx="4865563" cy="639919"/>
            </a:xfrm>
            <a:prstGeom prst="rect">
              <a:avLst/>
            </a:prstGeom>
            <a:solidFill>
              <a:schemeClr val="tx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𝚫</m:t>
                    </m:r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4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𝐞</m:t>
                        </m:r>
                      </m:num>
                      <m:den>
                        <m:r>
                          <a:rPr lang="pt-BR" sz="14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𝐬</m:t>
                        </m:r>
                      </m:den>
                    </m:f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4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𝐞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pt-BR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pt-BR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nary>
                                  <m:naryPr>
                                    <m:chr m:val="∑"/>
                                    <m:ctrlPr>
                                      <a:rPr lang="pt-BR" sz="1400" b="1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23"/>
                                      </m:rP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𝐢</m:t>
                                    </m:r>
                                    <m: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=</m:t>
                                    </m:r>
                                    <m: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𝟏</m:t>
                                    </m:r>
                                  </m:sub>
                                  <m:sup>
                                    <m: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𝐧</m:t>
                                    </m:r>
                                  </m:sup>
                                  <m:e>
                                    <m:sSup>
                                      <m:sSupPr>
                                        <m:ctrlPr>
                                          <a:rPr lang="pt-BR" sz="1400" b="1" i="1">
                                            <a:solidFill>
                                              <a:schemeClr val="bg1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pt-BR" sz="1400" b="1" i="1">
                                                <a:solidFill>
                                                  <a:schemeClr val="bg1"/>
                                                </a:solidFill>
                                                <a:latin typeface="Cambria Math" panose="02040503050406030204" pitchFamily="18" charset="0"/>
                                                <a:ea typeface="Cambria Math" panose="02040503050406030204" pitchFamily="18" charset="0"/>
                                              </a:rPr>
                                            </m:ctrlPr>
                                          </m:dPr>
                                          <m:e>
                                            <m:sSub>
                                              <m:sSubPr>
                                                <m:ctrlPr>
                                                  <a:rPr lang="pt-BR" sz="1400" b="1" i="1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pt-BR" sz="1400" b="1" i="0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  <m:t>𝐱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pt-BR" sz="1400" b="1" i="0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  <m:t>𝐢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pt-BR" sz="1400" b="1" i="0">
                                                <a:solidFill>
                                                  <a:schemeClr val="bg1"/>
                                                </a:solidFill>
                                                <a:latin typeface="Cambria Math" panose="02040503050406030204" pitchFamily="18" charset="0"/>
                                                <a:ea typeface="Cambria Math" panose="02040503050406030204" pitchFamily="18" charset="0"/>
                                              </a:rPr>
                                              <m:t>−</m:t>
                                            </m:r>
                                            <m:acc>
                                              <m:accPr>
                                                <m:chr m:val="̅"/>
                                                <m:ctrlPr>
                                                  <a:rPr lang="pt-BR" sz="1400" b="1" i="1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</m:ctrlPr>
                                              </m:accPr>
                                              <m:e>
                                                <m:r>
                                                  <a:rPr lang="pt-BR" sz="1400" b="1" i="0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  <m:t>𝐱</m:t>
                                                </m:r>
                                              </m:e>
                                            </m:acc>
                                          </m:e>
                                        </m:d>
                                      </m:e>
                                      <m:sup/>
                                    </m:sSup>
                                  </m:e>
                                </m:nary>
                              </m:num>
                              <m:den>
                                <m:r>
                                  <a:rPr lang="pt-BR" sz="14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𝐧</m:t>
                                </m:r>
                                <m:r>
                                  <a:rPr lang="pt-BR" sz="14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pt-BR" sz="14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</m:den>
                            </m:f>
                          </m:e>
                        </m:rad>
                      </m:den>
                    </m:f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BR" sz="1400" b="1" i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𝐞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pt-BR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acc>
                              <m:accPr>
                                <m:chr m:val="̂"/>
                                <m:ctrlPr>
                                  <a:rPr lang="es-ES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ES" sz="1400" b="1" i="0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𝐩</m:t>
                                </m:r>
                              </m:e>
                            </m:acc>
                            <m:d>
                              <m:dPr>
                                <m:ctrlPr>
                                  <a:rPr lang="es-ES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ES" sz="1400" b="1" i="0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  <m:r>
                                  <a:rPr lang="es-ES" sz="1400" b="1" i="0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acc>
                                  <m:accPr>
                                    <m:chr m:val="̂"/>
                                    <m:ctrlPr>
                                      <a:rPr lang="es-ES" sz="1400" b="1" i="1">
                                        <a:solidFill>
                                          <a:schemeClr val="bg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s-ES" sz="1400" b="1" i="0">
                                        <a:solidFill>
                                          <a:schemeClr val="bg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𝐩</m:t>
                                    </m:r>
                                  </m:e>
                                </m:acc>
                              </m:e>
                            </m:d>
                          </m:e>
                        </m:rad>
                      </m:den>
                    </m:f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→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TAMA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Ñ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O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DE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EFECTO</m:t>
                    </m:r>
                  </m:oMath>
                </m:oMathPara>
              </a14:m>
              <a:endParaRPr lang="es-ES" sz="14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638175" y="4038600"/>
              <a:ext cx="4865563" cy="639919"/>
            </a:xfrm>
            <a:prstGeom prst="rect">
              <a:avLst/>
            </a:prstGeom>
            <a:solidFill>
              <a:schemeClr val="tx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𝚫</a:t>
              </a:r>
              <a:r>
                <a:rPr lang="pt-B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=𝐞/𝐬=𝐞/√((∑24_(𝐢=𝟏)^𝐧▒(𝐱_𝐢−𝐱 ̅ )^ )/(𝐧−𝟏))=</a:t>
              </a:r>
              <a:r>
                <a:rPr lang="pt-BR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𝐞/√(</a:t>
              </a:r>
              <a:r>
                <a:rPr lang="es-ES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𝐩 ̂(𝟏−𝐩 ̂ ) </a:t>
              </a:r>
              <a:r>
                <a:rPr lang="pt-BR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B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→"TAMAÑO DE EFECTO</a:t>
              </a:r>
              <a:r>
                <a:rPr lang="es-ES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es-ES" sz="14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885825</xdr:colOff>
      <xdr:row>28</xdr:row>
      <xdr:rowOff>161925</xdr:rowOff>
    </xdr:from>
    <xdr:to>
      <xdr:col>4</xdr:col>
      <xdr:colOff>229238</xdr:colOff>
      <xdr:row>35</xdr:row>
      <xdr:rowOff>169661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5762625"/>
          <a:ext cx="2962913" cy="1341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</xdr:row>
      <xdr:rowOff>142875</xdr:rowOff>
    </xdr:from>
    <xdr:to>
      <xdr:col>1</xdr:col>
      <xdr:colOff>114300</xdr:colOff>
      <xdr:row>23</xdr:row>
      <xdr:rowOff>41698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ángulo 1"/>
            <xdr:cNvSpPr/>
          </xdr:nvSpPr>
          <xdr:spPr>
            <a:xfrm>
              <a:off x="457200" y="3914775"/>
              <a:ext cx="2343150" cy="851323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400" b="1">
                        <a:solidFill>
                          <a:schemeClr val="bg1"/>
                        </a:solidFill>
                        <a:latin typeface="Cambria Math"/>
                        <a:ea typeface="Cambria Math" pitchFamily="18" charset="0"/>
                      </a:rPr>
                      <m:t>𝐧</m:t>
                    </m:r>
                    <m:r>
                      <a:rPr lang="pt-BR" sz="1400" b="1">
                        <a:solidFill>
                          <a:schemeClr val="bg1"/>
                        </a:solidFill>
                        <a:latin typeface="Cambria Math" pitchFamily="18" charset="0"/>
                        <a:ea typeface="Cambria Math" pitchFamily="18" charset="0"/>
                      </a:rPr>
                      <m:t>=</m:t>
                    </m:r>
                    <m:r>
                      <a:rPr lang="pt-BR" sz="1400" b="1">
                        <a:solidFill>
                          <a:schemeClr val="bg1"/>
                        </a:solidFill>
                        <a:latin typeface="Cambria Math"/>
                        <a:ea typeface="Cambria Math" pitchFamily="18" charset="0"/>
                      </a:rPr>
                      <m:t>𝐤</m:t>
                    </m:r>
                    <m:r>
                      <a:rPr lang="pt-BR" sz="1400" b="1" i="1">
                        <a:solidFill>
                          <a:schemeClr val="bg1"/>
                        </a:solidFill>
                        <a:latin typeface="Cambria Math"/>
                        <a:ea typeface="Cambria Math"/>
                      </a:rPr>
                      <m:t>∙</m:t>
                    </m:r>
                    <m:sSup>
                      <m:sSupPr>
                        <m:ctrlPr>
                          <a:rPr lang="pt-BR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pt-BR" sz="1400" b="1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𝐙</m:t>
                                    </m:r>
                                  </m:e>
                                  <m:sub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𝟏</m:t>
                                    </m:r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−</m:t>
                                    </m:r>
                                    <m:f>
                                      <m:fPr>
                                        <m:ctrlPr>
                                          <a:rPr lang="pt-BR" sz="1400" b="1" i="1">
                                            <a:solidFill>
                                              <a:schemeClr val="bg1"/>
                                            </a:solidFill>
                                            <a:latin typeface="Cambria Math" panose="02040503050406030204" pitchFamily="18" charset="0"/>
                                            <a:ea typeface="Cambria Math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pt-BR" sz="1400" b="1">
                                            <a:solidFill>
                                              <a:schemeClr val="bg1"/>
                                            </a:solidFill>
                                            <a:latin typeface="Cambria Math" pitchFamily="18" charset="0"/>
                                            <a:ea typeface="Cambria Math" pitchFamily="18" charset="0"/>
                                          </a:rPr>
                                          <m:t>𝛂</m:t>
                                        </m:r>
                                      </m:num>
                                      <m:den>
                                        <m:r>
                                          <a:rPr lang="pt-BR" sz="1400" b="1">
                                            <a:solidFill>
                                              <a:schemeClr val="bg1"/>
                                            </a:solidFill>
                                            <a:latin typeface="Cambria Math" pitchFamily="18" charset="0"/>
                                            <a:ea typeface="Cambria Math" pitchFamily="18" charset="0"/>
                                          </a:rPr>
                                          <m:t>𝟐</m:t>
                                        </m:r>
                                      </m:den>
                                    </m:f>
                                  </m:sub>
                                </m:sSub>
                                <m:r>
                                  <a:rPr lang="pt-BR" sz="1400" b="1">
                                    <a:solidFill>
                                      <a:schemeClr val="bg1"/>
                                    </a:solidFill>
                                    <a:latin typeface="Cambria Math" pitchFamily="18" charset="0"/>
                                    <a:ea typeface="Cambria Math" pitchFamily="18" charset="0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pt-BR" sz="1400" b="1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𝐙</m:t>
                                    </m:r>
                                  </m:e>
                                  <m:sub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𝟏</m:t>
                                    </m:r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−</m:t>
                                    </m:r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𝛃</m:t>
                                    </m:r>
                                  </m:sub>
                                </m:sSub>
                              </m:num>
                              <m:den>
                                <m:f>
                                  <m:fPr>
                                    <m:ctrlPr>
                                      <a:rPr lang="pt-BR" sz="1400" b="1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  <a:ea typeface="Cambria Math" pitchFamily="18" charset="0"/>
                                      </a:rPr>
                                      <m:t>𝐝</m:t>
                                    </m:r>
                                  </m:num>
                                  <m:den>
                                    <m:r>
                                      <a:rPr lang="pt-BR" sz="1400" b="1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  <a:ea typeface="Cambria Math" pitchFamily="18" charset="0"/>
                                      </a:rPr>
                                      <m:t>𝐬</m:t>
                                    </m:r>
                                  </m:den>
                                </m:f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400" b="1">
                            <a:solidFill>
                              <a:schemeClr val="bg1"/>
                            </a:solidFill>
                            <a:latin typeface="Cambria Math" pitchFamily="18" charset="0"/>
                            <a:ea typeface="Cambria Math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ES" sz="14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" name="Rectángulo 1"/>
            <xdr:cNvSpPr/>
          </xdr:nvSpPr>
          <xdr:spPr>
            <a:xfrm>
              <a:off x="457200" y="3914775"/>
              <a:ext cx="2343150" cy="851323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1400" b="1" i="0">
                  <a:solidFill>
                    <a:schemeClr val="bg1"/>
                  </a:solidFill>
                  <a:latin typeface="Cambria Math"/>
                  <a:ea typeface="Cambria Math" pitchFamily="18" charset="0"/>
                </a:rPr>
                <a:t>𝐧</a:t>
              </a:r>
              <a:r>
                <a:rPr lang="pt-BR" sz="1400" b="1" i="0">
                  <a:solidFill>
                    <a:schemeClr val="bg1"/>
                  </a:solidFill>
                  <a:latin typeface="Cambria Math" pitchFamily="18" charset="0"/>
                  <a:ea typeface="Cambria Math" pitchFamily="18" charset="0"/>
                </a:rPr>
                <a:t>=</a:t>
              </a:r>
              <a:r>
                <a:rPr lang="pt-BR" sz="1400" b="1" i="0">
                  <a:solidFill>
                    <a:schemeClr val="bg1"/>
                  </a:solidFill>
                  <a:latin typeface="Cambria Math"/>
                  <a:ea typeface="Cambria Math" pitchFamily="18" charset="0"/>
                </a:rPr>
                <a:t>𝐤</a:t>
              </a:r>
              <a:r>
                <a:rPr lang="pt-BR" sz="1400" b="1" i="0">
                  <a:solidFill>
                    <a:schemeClr val="bg1"/>
                  </a:solidFill>
                  <a:latin typeface="Cambria Math"/>
                  <a:ea typeface="Cambria Math"/>
                </a:rPr>
                <a:t>∙</a:t>
              </a:r>
              <a:r>
                <a:rPr lang="pt-B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itchFamily="18" charset="0"/>
                </a:rPr>
                <a:t>((𝐙_(𝟏−𝛂/𝟐)+𝐙_(𝟏−𝛃))/(</a:t>
              </a:r>
              <a:r>
                <a:rPr lang="pt-BR" sz="1400" b="1" i="0">
                  <a:solidFill>
                    <a:schemeClr val="bg1"/>
                  </a:solidFill>
                  <a:latin typeface="Cambria Math"/>
                  <a:ea typeface="Cambria Math" pitchFamily="18" charset="0"/>
                </a:rPr>
                <a:t>𝐝</a:t>
              </a:r>
              <a:r>
                <a:rPr lang="pt-B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itchFamily="18" charset="0"/>
                </a:rPr>
                <a:t>/</a:t>
              </a:r>
              <a:r>
                <a:rPr lang="pt-BR" sz="1400" b="1" i="0">
                  <a:solidFill>
                    <a:schemeClr val="bg1"/>
                  </a:solidFill>
                  <a:latin typeface="Cambria Math"/>
                  <a:ea typeface="Cambria Math" pitchFamily="18" charset="0"/>
                </a:rPr>
                <a:t>𝐬</a:t>
              </a:r>
              <a:r>
                <a:rPr lang="pt-B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itchFamily="18" charset="0"/>
                </a:rPr>
                <a:t>))^𝟐</a:t>
              </a:r>
              <a:endParaRPr lang="es-ES" sz="1400">
                <a:solidFill>
                  <a:schemeClr val="bg1"/>
                </a:solidFill>
              </a:endParaRPr>
            </a:p>
          </xdr:txBody>
        </xdr:sp>
      </mc:Fallback>
    </mc:AlternateContent>
    <xdr:clientData/>
  </xdr:twoCellAnchor>
  <xdr:twoCellAnchor>
    <xdr:from>
      <xdr:col>1</xdr:col>
      <xdr:colOff>266699</xdr:colOff>
      <xdr:row>18</xdr:row>
      <xdr:rowOff>161925</xdr:rowOff>
    </xdr:from>
    <xdr:to>
      <xdr:col>7</xdr:col>
      <xdr:colOff>609599</xdr:colOff>
      <xdr:row>22</xdr:row>
      <xdr:rowOff>180716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11 Rectángulo"/>
            <xdr:cNvSpPr/>
          </xdr:nvSpPr>
          <xdr:spPr>
            <a:xfrm>
              <a:off x="2952749" y="3933825"/>
              <a:ext cx="4067175" cy="780791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b="1" i="0">
                        <a:solidFill>
                          <a:schemeClr val="bg1"/>
                        </a:solidFill>
                        <a:latin typeface="Cambria Math"/>
                      </a:rPr>
                      <m:t>𝐧</m:t>
                    </m:r>
                    <m:r>
                      <a:rPr lang="es-ES" b="1" i="0">
                        <a:solidFill>
                          <a:schemeClr val="bg1"/>
                        </a:solidFill>
                        <a:latin typeface="Cambria Math"/>
                      </a:rPr>
                      <m:t>=</m:t>
                    </m:r>
                    <m:r>
                      <a:rPr lang="pt-BR" b="1" i="0">
                        <a:solidFill>
                          <a:schemeClr val="bg1"/>
                        </a:solidFill>
                        <a:latin typeface="Cambria Math"/>
                      </a:rPr>
                      <m:t>𝐤</m:t>
                    </m:r>
                    <m:r>
                      <a:rPr lang="pt-BR" b="1" i="0">
                        <a:solidFill>
                          <a:schemeClr val="bg1"/>
                        </a:solidFill>
                        <a:latin typeface="Cambria Math"/>
                        <a:ea typeface="Cambria Math"/>
                      </a:rPr>
                      <m:t>∙</m:t>
                    </m:r>
                    <m:sSup>
                      <m:sSupPr>
                        <m:ctrlPr>
                          <a:rPr lang="es-ES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ES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ES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ES" b="1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b="1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𝐙</m:t>
                                    </m:r>
                                  </m:e>
                                  <m:sub>
                                    <m:r>
                                      <a:rPr lang="es-ES" b="1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𝟏</m:t>
                                    </m:r>
                                    <m:r>
                                      <a:rPr lang="es-ES" b="1" i="0">
                                        <a:solidFill>
                                          <a:schemeClr val="bg1"/>
                                        </a:solidFill>
                                        <a:latin typeface="Cambria Math"/>
                                      </a:rPr>
                                      <m:t>−</m:t>
                                    </m:r>
                                    <m:f>
                                      <m:fPr>
                                        <m:ctrlPr>
                                          <a:rPr lang="es-ES" b="1" i="1">
                                            <a:solidFill>
                                              <a:schemeClr val="bg1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s-ES" b="1" i="0">
                                            <a:solidFill>
                                              <a:schemeClr val="bg1"/>
                                            </a:solidFill>
                                            <a:latin typeface="Cambria Math"/>
                                          </a:rPr>
                                          <m:t>𝛂</m:t>
                                        </m:r>
                                      </m:num>
                                      <m:den>
                                        <m:r>
                                          <a:rPr lang="es-ES" b="1" i="0">
                                            <a:solidFill>
                                              <a:schemeClr val="bg1"/>
                                            </a:solidFill>
                                            <a:latin typeface="Cambria Math"/>
                                          </a:rPr>
                                          <m:t>𝟐</m:t>
                                        </m:r>
                                      </m:den>
                                    </m:f>
                                  </m:sub>
                                </m:sSub>
                                <m:r>
                                  <a:rPr lang="pt-BR" b="1" i="0">
                                    <a:solidFill>
                                      <a:schemeClr val="bg1"/>
                                    </a:solidFill>
                                    <a:latin typeface="Cambria Math" pitchFamily="18" charset="0"/>
                                    <a:ea typeface="Cambria Math" pitchFamily="18" charset="0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pt-BR" b="1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b="1" i="0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𝐙</m:t>
                                    </m:r>
                                  </m:e>
                                  <m:sub>
                                    <m:r>
                                      <a:rPr lang="pt-BR" b="1" i="0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𝟏</m:t>
                                    </m:r>
                                    <m:r>
                                      <a:rPr lang="pt-BR" b="1" i="0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−</m:t>
                                    </m:r>
                                    <m:r>
                                      <a:rPr lang="pt-BR" b="1" i="0">
                                        <a:solidFill>
                                          <a:schemeClr val="bg1"/>
                                        </a:solidFill>
                                        <a:latin typeface="Cambria Math" pitchFamily="18" charset="0"/>
                                        <a:ea typeface="Cambria Math" pitchFamily="18" charset="0"/>
                                      </a:rPr>
                                      <m:t>𝛃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ES" b="1" i="0">
                                    <a:solidFill>
                                      <a:schemeClr val="bg1"/>
                                    </a:solidFill>
                                    <a:latin typeface="Cambria Math"/>
                                  </a:rPr>
                                  <m:t>𝐝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ES" b="1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𝟐</m:t>
                        </m:r>
                      </m:sup>
                    </m:sSup>
                    <m:r>
                      <a:rPr lang="es-ES" b="1" i="0">
                        <a:solidFill>
                          <a:schemeClr val="bg1"/>
                        </a:solidFill>
                        <a:latin typeface="Cambria Math"/>
                      </a:rPr>
                      <m:t>∙</m:t>
                    </m:r>
                    <m:acc>
                      <m:accPr>
                        <m:chr m:val="̂"/>
                        <m:ctrlPr>
                          <a:rPr lang="es-ES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ES" b="1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𝐩</m:t>
                        </m:r>
                      </m:e>
                    </m:acc>
                    <m:d>
                      <m:dPr>
                        <m:ctrlPr>
                          <a:rPr lang="es-ES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ES" b="1" i="0">
                            <a:solidFill>
                              <a:schemeClr val="bg1"/>
                            </a:solidFill>
                            <a:latin typeface="Cambria Math"/>
                          </a:rPr>
                          <m:t>𝟏</m:t>
                        </m:r>
                        <m:r>
                          <a:rPr lang="es-ES" b="1" i="0">
                            <a:solidFill>
                              <a:schemeClr val="bg1"/>
                            </a:solidFill>
                            <a:latin typeface="Cambria Math"/>
                          </a:rPr>
                          <m:t>−</m:t>
                        </m:r>
                        <m:acc>
                          <m:accPr>
                            <m:chr m:val="̂"/>
                            <m:ctrlPr>
                              <a:rPr lang="es-ES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s-ES" b="1" i="0">
                                <a:solidFill>
                                  <a:schemeClr val="bg1"/>
                                </a:solidFill>
                                <a:latin typeface="Cambria Math"/>
                              </a:rPr>
                              <m:t>𝐩</m:t>
                            </m:r>
                          </m:e>
                        </m:acc>
                      </m:e>
                    </m:d>
                    <m:r>
                      <a:rPr lang="es-ES" b="1" i="0">
                        <a:solidFill>
                          <a:schemeClr val="bg1"/>
                        </a:solidFill>
                        <a:latin typeface="Cambria Math"/>
                      </a:rPr>
                      <m:t> </m:t>
                    </m:r>
                  </m:oMath>
                </m:oMathPara>
              </a14:m>
              <a:endParaRPr lang="es-ES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11 Rectángulo"/>
            <xdr:cNvSpPr/>
          </xdr:nvSpPr>
          <xdr:spPr>
            <a:xfrm>
              <a:off x="2952749" y="3933825"/>
              <a:ext cx="4067175" cy="780791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𝐧=</a:t>
              </a:r>
              <a:r>
                <a:rPr lang="pt-BR" b="1" i="0">
                  <a:solidFill>
                    <a:schemeClr val="bg1"/>
                  </a:solidFill>
                  <a:latin typeface="Cambria Math"/>
                </a:rPr>
                <a:t>𝐤</a:t>
              </a:r>
              <a:r>
                <a:rPr lang="pt-BR" b="1" i="0">
                  <a:solidFill>
                    <a:schemeClr val="bg1"/>
                  </a:solidFill>
                  <a:latin typeface="Cambria Math"/>
                  <a:ea typeface="Cambria Math"/>
                </a:rPr>
                <a:t>∙</a:t>
              </a:r>
              <a:r>
                <a:rPr lang="es-ES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((</a:t>
              </a:r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𝐙</a:t>
              </a:r>
              <a:r>
                <a:rPr lang="es-ES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_(</a:t>
              </a:r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𝟏−𝛂</a:t>
              </a:r>
              <a:r>
                <a:rPr lang="es-ES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/</a:t>
              </a:r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𝟐</a:t>
              </a:r>
              <a:r>
                <a:rPr lang="es-ES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)</a:t>
              </a:r>
              <a:r>
                <a:rPr lang="pt-BR" b="1" i="0">
                  <a:solidFill>
                    <a:schemeClr val="bg1"/>
                  </a:solidFill>
                  <a:latin typeface="Cambria Math" pitchFamily="18" charset="0"/>
                  <a:ea typeface="Cambria Math" pitchFamily="18" charset="0"/>
                </a:rPr>
                <a:t>+𝐙_(𝟏−𝛃)</a:t>
              </a:r>
              <a:r>
                <a:rPr lang="es-ES" b="1" i="0">
                  <a:solidFill>
                    <a:schemeClr val="bg1"/>
                  </a:solidFill>
                  <a:latin typeface="Cambria Math" pitchFamily="18" charset="0"/>
                  <a:ea typeface="Cambria Math" pitchFamily="18" charset="0"/>
                </a:rPr>
                <a:t>)/</a:t>
              </a:r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𝐝</a:t>
              </a:r>
              <a:r>
                <a:rPr lang="es-ES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)^</a:t>
              </a:r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𝟐∙𝐩</a:t>
              </a:r>
              <a:r>
                <a:rPr lang="es-ES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 ̂(</a:t>
              </a:r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𝟏−𝐩</a:t>
              </a:r>
              <a:r>
                <a:rPr lang="es-ES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 ̂ )</a:t>
              </a:r>
              <a:r>
                <a:rPr lang="es-ES" b="1" i="0">
                  <a:solidFill>
                    <a:schemeClr val="bg1"/>
                  </a:solidFill>
                  <a:latin typeface="Cambria Math"/>
                </a:rPr>
                <a:t>  </a:t>
              </a:r>
              <a:endParaRPr lang="es-ES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twoCellAnchor>
  <xdr:twoCellAnchor>
    <xdr:from>
      <xdr:col>0</xdr:col>
      <xdr:colOff>704850</xdr:colOff>
      <xdr:row>28</xdr:row>
      <xdr:rowOff>133350</xdr:rowOff>
    </xdr:from>
    <xdr:to>
      <xdr:col>1</xdr:col>
      <xdr:colOff>342900</xdr:colOff>
      <xdr:row>31</xdr:row>
      <xdr:rowOff>119310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1 Rectángulo"/>
            <xdr:cNvSpPr/>
          </xdr:nvSpPr>
          <xdr:spPr>
            <a:xfrm>
              <a:off x="704850" y="5810250"/>
              <a:ext cx="2019300" cy="557460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eaLnBrk="1" fontAlgn="auto" hangingPunct="1"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ES" sz="1600" b="1" i="1">
                            <a:solidFill>
                              <a:schemeClr val="bg1"/>
                            </a:solidFill>
                            <a:latin typeface="Cambria Math"/>
                          </a:rPr>
                          <m:t>𝐧</m:t>
                        </m:r>
                      </m:e>
                    </m:acc>
                    <m:r>
                      <a:rPr lang="es-ES" sz="1600" b="1">
                        <a:solidFill>
                          <a:schemeClr val="bg1"/>
                        </a:solidFill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ES" sz="16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𝐧𝐍</m:t>
                        </m:r>
                      </m:num>
                      <m:den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𝐍</m:t>
                        </m:r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60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𝐧</m:t>
                        </m:r>
                      </m:den>
                    </m:f>
                  </m:oMath>
                </m:oMathPara>
              </a14:m>
              <a:endParaRPr lang="es-ES" sz="1600">
                <a:solidFill>
                  <a:schemeClr val="bg1"/>
                </a:solidFill>
                <a:latin typeface="Arial"/>
              </a:endParaRPr>
            </a:p>
          </xdr:txBody>
        </xdr:sp>
      </mc:Choice>
      <mc:Fallback xmlns="">
        <xdr:sp macro="" textlink="">
          <xdr:nvSpPr>
            <xdr:cNvPr id="6" name="1 Rectángulo"/>
            <xdr:cNvSpPr/>
          </xdr:nvSpPr>
          <xdr:spPr>
            <a:xfrm>
              <a:off x="704850" y="5810250"/>
              <a:ext cx="2019300" cy="557460"/>
            </a:xfrm>
            <a:prstGeom prst="rect">
              <a:avLst/>
            </a:prstGeom>
            <a:solidFill>
              <a:schemeClr val="tx1"/>
            </a:solidFill>
          </xdr:spPr>
          <xdr:txBody>
            <a:bodyPr wrap="square">
              <a:spAutoFit/>
            </a:bodyPr>
            <a:lstStyle>
              <a:defPPr>
                <a:defRPr lang="es-E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3300" b="1" kern="1200">
                  <a:solidFill>
                    <a:srgbClr val="0000FF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eaLnBrk="1" fontAlgn="auto" hangingPunct="1">
                <a:spcBef>
                  <a:spcPts val="0"/>
                </a:spcBef>
                <a:spcAft>
                  <a:spcPts val="0"/>
                </a:spcAft>
              </a:pPr>
              <a:r>
                <a:rPr lang="es-ES" sz="1600" b="1" i="0">
                  <a:solidFill>
                    <a:schemeClr val="bg1"/>
                  </a:solidFill>
                  <a:latin typeface="Cambria Math"/>
                </a:rPr>
                <a:t>𝐧</a:t>
              </a:r>
              <a:r>
                <a:rPr lang="es-ES" sz="16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 ̇</a:t>
              </a:r>
              <a:r>
                <a:rPr lang="es-ES" sz="1600" b="1" i="0">
                  <a:solidFill>
                    <a:schemeClr val="bg1"/>
                  </a:solidFill>
                  <a:latin typeface="Cambria Math"/>
                </a:rPr>
                <a:t>=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𝐧𝐍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/(</a:t>
              </a:r>
              <a:r>
                <a:rPr lang="pt-BR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𝐍+𝐧</a:t>
              </a:r>
              <a:r>
                <a:rPr lang="es-ES" sz="16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es-ES" sz="1600">
                <a:solidFill>
                  <a:schemeClr val="bg1"/>
                </a:solidFill>
                <a:latin typeface="Arial"/>
              </a:endParaRPr>
            </a:p>
          </xdr:txBody>
        </xdr:sp>
      </mc:Fallback>
    </mc:AlternateContent>
    <xdr:clientData/>
  </xdr:twoCellAnchor>
  <xdr:twoCellAnchor editAs="oneCell">
    <xdr:from>
      <xdr:col>2</xdr:col>
      <xdr:colOff>104775</xdr:colOff>
      <xdr:row>27</xdr:row>
      <xdr:rowOff>133350</xdr:rowOff>
    </xdr:from>
    <xdr:to>
      <xdr:col>4</xdr:col>
      <xdr:colOff>2181863</xdr:colOff>
      <xdr:row>34</xdr:row>
      <xdr:rowOff>141086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5619750"/>
          <a:ext cx="2962913" cy="1341236"/>
        </a:xfrm>
        <a:prstGeom prst="rect">
          <a:avLst/>
        </a:prstGeom>
      </xdr:spPr>
    </xdr:pic>
    <xdr:clientData/>
  </xdr:twoCellAnchor>
  <xdr:oneCellAnchor>
    <xdr:from>
      <xdr:col>0</xdr:col>
      <xdr:colOff>628650</xdr:colOff>
      <xdr:row>24</xdr:row>
      <xdr:rowOff>0</xdr:rowOff>
    </xdr:from>
    <xdr:ext cx="4865563" cy="6399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933450" y="4914900"/>
              <a:ext cx="4865563" cy="639919"/>
            </a:xfrm>
            <a:prstGeom prst="rect">
              <a:avLst/>
            </a:prstGeom>
            <a:solidFill>
              <a:schemeClr val="tx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𝚫</m:t>
                    </m:r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4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𝐞</m:t>
                        </m:r>
                      </m:num>
                      <m:den>
                        <m:r>
                          <a:rPr lang="pt-BR" sz="14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𝐬</m:t>
                        </m:r>
                      </m:den>
                    </m:f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4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4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𝐞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pt-BR" sz="14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pt-BR" sz="14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nary>
                                  <m:naryPr>
                                    <m:chr m:val="∑"/>
                                    <m:ctrlPr>
                                      <a:rPr lang="pt-BR" sz="1400" b="1" i="1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23"/>
                                      </m:rP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𝐢</m:t>
                                    </m:r>
                                    <m: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=</m:t>
                                    </m:r>
                                    <m: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𝟏</m:t>
                                    </m:r>
                                  </m:sub>
                                  <m:sup>
                                    <m:r>
                                      <a:rPr lang="pt-BR" sz="1400" b="1" i="0">
                                        <a:solidFill>
                                          <a:schemeClr val="bg1"/>
                                        </a:solidFill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𝐧</m:t>
                                    </m:r>
                                  </m:sup>
                                  <m:e>
                                    <m:sSup>
                                      <m:sSupPr>
                                        <m:ctrlPr>
                                          <a:rPr lang="pt-BR" sz="1400" b="1" i="1">
                                            <a:solidFill>
                                              <a:schemeClr val="bg1"/>
                                            </a:solidFill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pt-BR" sz="1400" b="1" i="1">
                                                <a:solidFill>
                                                  <a:schemeClr val="bg1"/>
                                                </a:solidFill>
                                                <a:latin typeface="Cambria Math" panose="02040503050406030204" pitchFamily="18" charset="0"/>
                                                <a:ea typeface="Cambria Math" panose="02040503050406030204" pitchFamily="18" charset="0"/>
                                              </a:rPr>
                                            </m:ctrlPr>
                                          </m:dPr>
                                          <m:e>
                                            <m:sSub>
                                              <m:sSubPr>
                                                <m:ctrlPr>
                                                  <a:rPr lang="pt-BR" sz="1400" b="1" i="1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pt-BR" sz="1400" b="1" i="0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  <m:t>𝐱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pt-BR" sz="1400" b="1" i="0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  <m:t>𝐢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pt-BR" sz="1400" b="1" i="0">
                                                <a:solidFill>
                                                  <a:schemeClr val="bg1"/>
                                                </a:solidFill>
                                                <a:latin typeface="Cambria Math" panose="02040503050406030204" pitchFamily="18" charset="0"/>
                                                <a:ea typeface="Cambria Math" panose="02040503050406030204" pitchFamily="18" charset="0"/>
                                              </a:rPr>
                                              <m:t>−</m:t>
                                            </m:r>
                                            <m:acc>
                                              <m:accPr>
                                                <m:chr m:val="̅"/>
                                                <m:ctrlPr>
                                                  <a:rPr lang="pt-BR" sz="1400" b="1" i="1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</m:ctrlPr>
                                              </m:accPr>
                                              <m:e>
                                                <m:r>
                                                  <a:rPr lang="pt-BR" sz="1400" b="1" i="0">
                                                    <a:solidFill>
                                                      <a:schemeClr val="bg1"/>
                                                    </a:solidFill>
                                                    <a:latin typeface="Cambria Math" panose="02040503050406030204" pitchFamily="18" charset="0"/>
                                                    <a:ea typeface="Cambria Math" panose="02040503050406030204" pitchFamily="18" charset="0"/>
                                                  </a:rPr>
                                                  <m:t>𝐱</m:t>
                                                </m:r>
                                              </m:e>
                                            </m:acc>
                                          </m:e>
                                        </m:d>
                                      </m:e>
                                      <m:sup/>
                                    </m:sSup>
                                  </m:e>
                                </m:nary>
                              </m:num>
                              <m:den>
                                <m:r>
                                  <a:rPr lang="pt-BR" sz="14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𝐧</m:t>
                                </m:r>
                                <m:r>
                                  <a:rPr lang="pt-BR" sz="14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pt-BR" sz="1400" b="1" i="0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</m:den>
                            </m:f>
                          </m:e>
                        </m:rad>
                      </m:den>
                    </m:f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4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BR" sz="1400" b="1" i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𝐞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pt-BR" sz="14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acc>
                              <m:accPr>
                                <m:chr m:val="̂"/>
                                <m:ctrlPr>
                                  <a:rPr lang="es-ES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ES" sz="1400" b="1" i="0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𝐩</m:t>
                                </m:r>
                              </m:e>
                            </m:acc>
                            <m:d>
                              <m:dPr>
                                <m:ctrlPr>
                                  <a:rPr lang="es-ES" sz="1400" b="1" i="1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ES" sz="1400" b="1" i="0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  <m:r>
                                  <a:rPr lang="es-ES" sz="1400" b="1" i="0">
                                    <a:solidFill>
                                      <a:schemeClr val="bg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acc>
                                  <m:accPr>
                                    <m:chr m:val="̂"/>
                                    <m:ctrlPr>
                                      <a:rPr lang="es-ES" sz="1400" b="1" i="1">
                                        <a:solidFill>
                                          <a:schemeClr val="bg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s-ES" sz="1400" b="1" i="0">
                                        <a:solidFill>
                                          <a:schemeClr val="bg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𝐩</m:t>
                                    </m:r>
                                  </m:e>
                                </m:acc>
                              </m:e>
                            </m:d>
                          </m:e>
                        </m:rad>
                      </m:den>
                    </m:f>
                    <m: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→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TAMA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Ñ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O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DE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t-BR" sz="1400" b="1" i="0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EFECTO</m:t>
                    </m:r>
                  </m:oMath>
                </m:oMathPara>
              </a14:m>
              <a:endParaRPr lang="es-ES" sz="14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933450" y="4914900"/>
              <a:ext cx="4865563" cy="639919"/>
            </a:xfrm>
            <a:prstGeom prst="rect">
              <a:avLst/>
            </a:prstGeom>
            <a:solidFill>
              <a:schemeClr val="tx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𝚫</a:t>
              </a:r>
              <a:r>
                <a:rPr lang="pt-B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=𝐞/𝐬=𝐞/√((∑24_(𝐢=𝟏)^𝐧▒(𝐱_𝐢−𝐱 ̅ )^ )/(𝐧−𝟏))=</a:t>
              </a:r>
              <a:r>
                <a:rPr lang="pt-BR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𝐞/√(</a:t>
              </a:r>
              <a:r>
                <a:rPr lang="es-ES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𝐩 ̂(𝟏−𝐩 ̂ ) </a:t>
              </a:r>
              <a:r>
                <a:rPr lang="pt-BR" sz="14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BR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→"TAMAÑO DE EFECTO</a:t>
              </a:r>
              <a:r>
                <a:rPr lang="es-ES" sz="14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es-ES" sz="14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6" workbookViewId="0">
      <selection activeCell="N14" sqref="N13:N14"/>
    </sheetView>
  </sheetViews>
  <sheetFormatPr baseColWidth="10" defaultRowHeight="14.4" x14ac:dyDescent="0.3"/>
  <cols>
    <col min="1" max="1" width="35.6640625" bestFit="1" customWidth="1"/>
    <col min="2" max="2" width="6.5546875" style="1" bestFit="1" customWidth="1"/>
    <col min="3" max="3" width="3.44140625" customWidth="1"/>
    <col min="4" max="4" width="8.5546875" customWidth="1"/>
    <col min="5" max="5" width="34.44140625" bestFit="1" customWidth="1"/>
    <col min="6" max="6" width="6" bestFit="1" customWidth="1"/>
    <col min="7" max="7" width="2.5546875" bestFit="1" customWidth="1"/>
    <col min="10" max="10" width="11.44140625" hidden="1" customWidth="1"/>
    <col min="11" max="11" width="6.44140625" hidden="1" customWidth="1"/>
    <col min="12" max="13" width="11.44140625" hidden="1" customWidth="1"/>
  </cols>
  <sheetData>
    <row r="1" spans="1:13" ht="27" customHeight="1" x14ac:dyDescent="0.3">
      <c r="A1" s="36" t="s">
        <v>2</v>
      </c>
      <c r="B1" s="36"/>
      <c r="C1" s="2"/>
      <c r="D1" s="1"/>
      <c r="E1" s="36" t="s">
        <v>3</v>
      </c>
      <c r="F1" s="36"/>
      <c r="G1" s="2"/>
      <c r="J1">
        <v>90</v>
      </c>
    </row>
    <row r="2" spans="1:13" x14ac:dyDescent="0.3">
      <c r="A2" s="4" t="s">
        <v>4</v>
      </c>
      <c r="B2" s="18"/>
      <c r="C2" s="3"/>
      <c r="E2" s="4" t="s">
        <v>4</v>
      </c>
      <c r="F2" s="18"/>
      <c r="G2" s="3"/>
      <c r="J2">
        <v>95</v>
      </c>
      <c r="M2">
        <v>50</v>
      </c>
    </row>
    <row r="3" spans="1:13" ht="15.6" x14ac:dyDescent="0.3">
      <c r="A3" s="19" t="s">
        <v>5</v>
      </c>
      <c r="B3" s="18"/>
      <c r="C3" s="3"/>
      <c r="E3" s="19" t="s">
        <v>25</v>
      </c>
      <c r="F3" s="18"/>
      <c r="G3" s="24" t="s">
        <v>0</v>
      </c>
      <c r="J3">
        <v>99</v>
      </c>
      <c r="M3">
        <v>10</v>
      </c>
    </row>
    <row r="4" spans="1:13" x14ac:dyDescent="0.3">
      <c r="A4" s="20" t="s">
        <v>6</v>
      </c>
      <c r="B4" s="18"/>
      <c r="C4" s="3"/>
      <c r="E4" s="20" t="s">
        <v>6</v>
      </c>
      <c r="F4" s="21"/>
      <c r="G4" s="24" t="s">
        <v>0</v>
      </c>
      <c r="M4">
        <v>0.2</v>
      </c>
    </row>
    <row r="5" spans="1:13" x14ac:dyDescent="0.3">
      <c r="A5" s="20" t="s">
        <v>24</v>
      </c>
      <c r="B5" s="18"/>
      <c r="C5" s="3"/>
      <c r="E5" s="20" t="s">
        <v>24</v>
      </c>
      <c r="F5" s="18"/>
      <c r="G5" s="24"/>
      <c r="K5" t="s">
        <v>26</v>
      </c>
      <c r="L5">
        <v>1</v>
      </c>
    </row>
    <row r="6" spans="1:13" x14ac:dyDescent="0.3">
      <c r="A6" s="6" t="s">
        <v>23</v>
      </c>
      <c r="B6" s="18"/>
      <c r="C6" s="3"/>
      <c r="E6" s="6" t="s">
        <v>23</v>
      </c>
      <c r="F6" s="18"/>
      <c r="G6" s="26"/>
      <c r="J6" s="9"/>
      <c r="K6" t="s">
        <v>27</v>
      </c>
      <c r="L6">
        <v>-1</v>
      </c>
    </row>
    <row r="7" spans="1:13" x14ac:dyDescent="0.3">
      <c r="A7" s="5" t="s">
        <v>14</v>
      </c>
      <c r="B7" s="18"/>
      <c r="C7" s="24" t="s">
        <v>0</v>
      </c>
      <c r="E7" s="5" t="s">
        <v>14</v>
      </c>
      <c r="F7" s="18"/>
      <c r="G7" s="24" t="s">
        <v>0</v>
      </c>
      <c r="K7" t="s">
        <v>28</v>
      </c>
      <c r="L7" t="e">
        <f>(F4/100/F5)^2</f>
        <v>#DIV/0!</v>
      </c>
    </row>
    <row r="8" spans="1:13" x14ac:dyDescent="0.3">
      <c r="A8" s="5" t="s">
        <v>37</v>
      </c>
      <c r="B8" s="27" t="str">
        <f>IF(B7="","",100-B7)</f>
        <v/>
      </c>
      <c r="C8" s="25" t="s">
        <v>0</v>
      </c>
      <c r="E8" s="5" t="s">
        <v>37</v>
      </c>
      <c r="F8" s="27" t="str">
        <f>IF(F7="","",100-F7)</f>
        <v/>
      </c>
      <c r="G8" s="25" t="s">
        <v>0</v>
      </c>
    </row>
    <row r="9" spans="1:13" ht="16.2" x14ac:dyDescent="0.3">
      <c r="A9" s="6" t="s">
        <v>13</v>
      </c>
      <c r="B9" s="12" t="str">
        <f>IF(B7="","",_xlfn.NORM.S.INV(1-((B8/100)/2)))</f>
        <v/>
      </c>
      <c r="E9" s="6" t="s">
        <v>13</v>
      </c>
      <c r="F9" s="12" t="str">
        <f>IF(F7="","",_xlfn.NORM.S.INV(1-((F8/100)/2)))</f>
        <v/>
      </c>
      <c r="K9" t="s">
        <v>29</v>
      </c>
      <c r="L9" s="7" t="e">
        <f>((-$L$6+SQRT($L$6^2-4*$L$5*$L$7))/2)*100</f>
        <v>#DIV/0!</v>
      </c>
    </row>
    <row r="10" spans="1:13" x14ac:dyDescent="0.3">
      <c r="A10" s="5" t="s">
        <v>5</v>
      </c>
      <c r="B10" s="35" t="str">
        <f>IF(B9="","",IF(B3="",B11/B12,B3))</f>
        <v/>
      </c>
      <c r="E10" s="5" t="s">
        <v>34</v>
      </c>
      <c r="F10" s="12" t="str">
        <f>IF(F9="","",IF(F3="",L9,F3))</f>
        <v/>
      </c>
      <c r="K10" t="s">
        <v>30</v>
      </c>
      <c r="L10" s="13" t="e">
        <f>((-$L$6-SQRT($L$6^2-4*$L$5*$L$7))/2)*100</f>
        <v>#DIV/0!</v>
      </c>
    </row>
    <row r="11" spans="1:13" x14ac:dyDescent="0.3">
      <c r="A11" s="6" t="s">
        <v>6</v>
      </c>
      <c r="B11" s="17" t="str">
        <f>IF(B9="","",IF(B4="",B10*B12,B4))</f>
        <v/>
      </c>
      <c r="E11" s="5" t="s">
        <v>34</v>
      </c>
      <c r="F11" s="12" t="str">
        <f>IF(F9="","",IF(F3="",L10,F3))</f>
        <v/>
      </c>
    </row>
    <row r="12" spans="1:13" x14ac:dyDescent="0.3">
      <c r="A12" s="6" t="s">
        <v>21</v>
      </c>
      <c r="B12" s="35" t="str">
        <f>IF(B9="","",IF(B5="",B11/B10,B5))</f>
        <v/>
      </c>
      <c r="E12" s="6" t="s">
        <v>6</v>
      </c>
      <c r="F12" s="12" t="str">
        <f>IF(F9="","",IF(F4="",(L15*100)*F13,F4))</f>
        <v/>
      </c>
      <c r="K12" t="s">
        <v>31</v>
      </c>
      <c r="L12">
        <f>F3/100</f>
        <v>0</v>
      </c>
    </row>
    <row r="13" spans="1:13" x14ac:dyDescent="0.3">
      <c r="A13" s="5" t="s">
        <v>10</v>
      </c>
      <c r="B13" s="28" t="str">
        <f>IF(B7="","",ROUND(B6*(B9*B10/B11)^2,0))</f>
        <v/>
      </c>
      <c r="E13" s="6" t="s">
        <v>21</v>
      </c>
      <c r="F13" s="12" t="str">
        <f>IF(F9="","",IF(F5="",F12/100/L15,F5))</f>
        <v/>
      </c>
      <c r="K13" t="s">
        <v>32</v>
      </c>
      <c r="L13">
        <f>1-(F3/100)</f>
        <v>1</v>
      </c>
    </row>
    <row r="14" spans="1:13" ht="15.6" x14ac:dyDescent="0.3">
      <c r="A14" s="5" t="s">
        <v>11</v>
      </c>
      <c r="B14" s="27" t="str">
        <f>IF(OR(B7="",B2=""),"",ROUND((B13*B2)/(B2+B13),0))</f>
        <v/>
      </c>
      <c r="E14" s="5" t="s">
        <v>10</v>
      </c>
      <c r="F14" s="28" t="str">
        <f>IF(F9="","",ROUND(F6*(F9/(F12/100))^2*(F10/100)*(1-F10/100),0))</f>
        <v/>
      </c>
      <c r="K14" t="s">
        <v>33</v>
      </c>
      <c r="L14">
        <f>L12*L13</f>
        <v>0</v>
      </c>
    </row>
    <row r="15" spans="1:13" ht="15" customHeight="1" x14ac:dyDescent="0.3">
      <c r="B15"/>
      <c r="E15" s="5" t="s">
        <v>11</v>
      </c>
      <c r="F15" s="27" t="str">
        <f>IF(OR(F7="",F2=""),"",ROUND((F14*F2)/(F2+F14),0))</f>
        <v/>
      </c>
      <c r="K15" t="s">
        <v>22</v>
      </c>
      <c r="L15" s="13">
        <f>SQRT(L14)</f>
        <v>0</v>
      </c>
    </row>
    <row r="16" spans="1:13" x14ac:dyDescent="0.3">
      <c r="B16"/>
    </row>
    <row r="17" spans="2:2" x14ac:dyDescent="0.3">
      <c r="B17"/>
    </row>
    <row r="18" spans="2:2" x14ac:dyDescent="0.3">
      <c r="B18"/>
    </row>
    <row r="19" spans="2:2" x14ac:dyDescent="0.3">
      <c r="B19"/>
    </row>
    <row r="20" spans="2:2" x14ac:dyDescent="0.3">
      <c r="B20"/>
    </row>
    <row r="21" spans="2:2" x14ac:dyDescent="0.3">
      <c r="B21"/>
    </row>
    <row r="22" spans="2:2" x14ac:dyDescent="0.3">
      <c r="B22"/>
    </row>
    <row r="23" spans="2:2" x14ac:dyDescent="0.3">
      <c r="B23"/>
    </row>
  </sheetData>
  <sheetProtection algorithmName="SHA-512" hashValue="dbmqQwqNNRJ1PxwT8nlCt/3z4/KRnJKp4A21jdLV86VM7K3pI8CCFmLcXvbIAjhR5Nkp3eaJyD5TDAh10bQp7w==" saltValue="aM3o2GgYDEAWOOJa/Mzfdg==" spinCount="100000" sheet="1" objects="1" scenarios="1" formatCells="0" formatColumns="0" formatRows="0"/>
  <mergeCells count="2">
    <mergeCell ref="A1:B1"/>
    <mergeCell ref="E1:F1"/>
  </mergeCells>
  <dataValidations count="1">
    <dataValidation type="list" allowBlank="1" showInputMessage="1" showErrorMessage="1" sqref="B7 F7">
      <formula1>$J$1:$J$3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F8 B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E9" sqref="E9"/>
    </sheetView>
  </sheetViews>
  <sheetFormatPr baseColWidth="10" defaultRowHeight="14.4" x14ac:dyDescent="0.3"/>
  <cols>
    <col min="1" max="1" width="35.6640625" bestFit="1" customWidth="1"/>
    <col min="2" max="2" width="6.5546875" bestFit="1" customWidth="1"/>
    <col min="3" max="3" width="2.5546875" bestFit="1" customWidth="1"/>
    <col min="4" max="4" width="10.6640625" customWidth="1"/>
    <col min="5" max="5" width="34.44140625" bestFit="1" customWidth="1"/>
    <col min="6" max="6" width="5" bestFit="1" customWidth="1"/>
    <col min="7" max="7" width="2.5546875" bestFit="1" customWidth="1"/>
    <col min="8" max="8" width="5.6640625" customWidth="1"/>
    <col min="10" max="10" width="14.88671875" hidden="1" customWidth="1"/>
    <col min="11" max="11" width="9" hidden="1" customWidth="1"/>
    <col min="12" max="12" width="5.44140625" hidden="1" customWidth="1"/>
    <col min="13" max="13" width="11.44140625" hidden="1" customWidth="1"/>
    <col min="19" max="19" width="11.44140625" customWidth="1"/>
    <col min="20" max="23" width="11.44140625" hidden="1" customWidth="1"/>
    <col min="24" max="25" width="11.44140625" customWidth="1"/>
  </cols>
  <sheetData>
    <row r="1" spans="1:22" ht="27" customHeight="1" x14ac:dyDescent="0.3">
      <c r="A1" s="36" t="s">
        <v>1</v>
      </c>
      <c r="B1" s="36"/>
      <c r="C1" s="2"/>
      <c r="E1" s="36" t="s">
        <v>15</v>
      </c>
      <c r="F1" s="36"/>
      <c r="G1" s="2"/>
      <c r="U1">
        <v>90</v>
      </c>
      <c r="V1">
        <v>80</v>
      </c>
    </row>
    <row r="2" spans="1:22" x14ac:dyDescent="0.3">
      <c r="A2" s="4" t="s">
        <v>4</v>
      </c>
      <c r="B2" s="18"/>
      <c r="C2" s="3"/>
      <c r="E2" s="4" t="s">
        <v>4</v>
      </c>
      <c r="F2" s="18"/>
      <c r="G2" s="3"/>
      <c r="U2">
        <v>95</v>
      </c>
      <c r="V2">
        <v>85</v>
      </c>
    </row>
    <row r="3" spans="1:22" x14ac:dyDescent="0.3">
      <c r="A3" s="19" t="s">
        <v>5</v>
      </c>
      <c r="B3" s="18"/>
      <c r="C3" s="3"/>
      <c r="E3" s="19" t="s">
        <v>16</v>
      </c>
      <c r="F3" s="18"/>
      <c r="G3" s="31" t="s">
        <v>0</v>
      </c>
      <c r="M3">
        <v>82</v>
      </c>
      <c r="T3" s="13">
        <f>20/100</f>
        <v>0.2</v>
      </c>
      <c r="U3">
        <v>99</v>
      </c>
      <c r="V3" s="8">
        <v>90</v>
      </c>
    </row>
    <row r="4" spans="1:22" x14ac:dyDescent="0.3">
      <c r="A4" s="20" t="s">
        <v>6</v>
      </c>
      <c r="B4" s="18"/>
      <c r="C4" s="3"/>
      <c r="E4" s="20" t="s">
        <v>6</v>
      </c>
      <c r="F4" s="18"/>
      <c r="G4" s="31" t="s">
        <v>0</v>
      </c>
      <c r="M4">
        <v>10</v>
      </c>
      <c r="T4" s="13">
        <f>10/100</f>
        <v>0.1</v>
      </c>
      <c r="V4" s="7">
        <v>95</v>
      </c>
    </row>
    <row r="5" spans="1:22" x14ac:dyDescent="0.3">
      <c r="A5" s="20" t="s">
        <v>24</v>
      </c>
      <c r="B5" s="18"/>
      <c r="E5" s="20" t="s">
        <v>35</v>
      </c>
      <c r="F5" s="18"/>
      <c r="G5" s="33"/>
      <c r="J5" t="s">
        <v>26</v>
      </c>
      <c r="K5">
        <v>1</v>
      </c>
      <c r="M5">
        <v>0.3</v>
      </c>
      <c r="T5" s="13">
        <f>1-(F3/100)</f>
        <v>1</v>
      </c>
      <c r="U5" s="9"/>
    </row>
    <row r="6" spans="1:22" x14ac:dyDescent="0.3">
      <c r="A6" s="6" t="s">
        <v>7</v>
      </c>
      <c r="B6" s="18"/>
      <c r="C6" s="3"/>
      <c r="E6" s="6" t="s">
        <v>7</v>
      </c>
      <c r="F6" s="18"/>
      <c r="G6" s="26"/>
      <c r="J6" t="s">
        <v>27</v>
      </c>
      <c r="K6">
        <v>-1</v>
      </c>
      <c r="T6" s="13"/>
    </row>
    <row r="7" spans="1:22" x14ac:dyDescent="0.3">
      <c r="A7" s="5" t="s">
        <v>14</v>
      </c>
      <c r="B7" s="22"/>
      <c r="C7" s="31" t="s">
        <v>0</v>
      </c>
      <c r="E7" s="5" t="s">
        <v>14</v>
      </c>
      <c r="F7" s="22"/>
      <c r="G7" s="31" t="s">
        <v>0</v>
      </c>
      <c r="J7" t="s">
        <v>28</v>
      </c>
      <c r="K7" t="e">
        <f>(F15/100/F16)^2</f>
        <v>#VALUE!</v>
      </c>
      <c r="T7" s="13">
        <f>T3*T5</f>
        <v>0.2</v>
      </c>
    </row>
    <row r="8" spans="1:22" x14ac:dyDescent="0.3">
      <c r="A8" s="10" t="s">
        <v>12</v>
      </c>
      <c r="B8" s="23"/>
      <c r="C8" s="31" t="s">
        <v>0</v>
      </c>
      <c r="E8" s="10" t="s">
        <v>12</v>
      </c>
      <c r="F8" s="23"/>
      <c r="G8" s="31" t="s">
        <v>0</v>
      </c>
      <c r="T8" s="13">
        <f>T4/T7</f>
        <v>0.5</v>
      </c>
    </row>
    <row r="9" spans="1:22" x14ac:dyDescent="0.3">
      <c r="A9" s="5" t="s">
        <v>37</v>
      </c>
      <c r="B9" s="27" t="str">
        <f>IF(B7="","",100-B7)</f>
        <v/>
      </c>
      <c r="C9" s="32" t="s">
        <v>0</v>
      </c>
      <c r="E9" s="5" t="s">
        <v>37</v>
      </c>
      <c r="F9" s="27" t="str">
        <f>IF(F7="","",100-F7)</f>
        <v/>
      </c>
      <c r="G9" s="32" t="s">
        <v>0</v>
      </c>
      <c r="J9" t="s">
        <v>29</v>
      </c>
      <c r="K9" t="e">
        <f>((-$K$6+SQRT($K$6^2-4*$K$5*$K$7))/2)*100</f>
        <v>#VALUE!</v>
      </c>
      <c r="T9" s="13"/>
    </row>
    <row r="10" spans="1:22" ht="16.2" x14ac:dyDescent="0.3">
      <c r="A10" s="6" t="s">
        <v>13</v>
      </c>
      <c r="B10" s="11" t="str">
        <f>IF(B7="","",_xlfn.NORM.S.INV(1-((B9/100)/2)))</f>
        <v/>
      </c>
      <c r="C10" s="33"/>
      <c r="E10" s="6" t="s">
        <v>13</v>
      </c>
      <c r="F10" s="11" t="str">
        <f>IF(F7="","",_xlfn.NORM.S.INV(1-((F9/100)/2)))</f>
        <v/>
      </c>
      <c r="G10" s="33"/>
      <c r="J10" t="s">
        <v>30</v>
      </c>
      <c r="K10" t="e">
        <f>((-$K$6-SQRT($K$6^2-4*$K$5*$K$7))/2)*100</f>
        <v>#VALUE!</v>
      </c>
      <c r="T10" s="13">
        <f>1</f>
        <v>1</v>
      </c>
    </row>
    <row r="11" spans="1:22" ht="18" customHeight="1" x14ac:dyDescent="0.3">
      <c r="A11" s="5" t="s">
        <v>8</v>
      </c>
      <c r="B11" s="29" t="str">
        <f>IF(B8="","",100-B8)</f>
        <v/>
      </c>
      <c r="C11" s="34" t="s">
        <v>0</v>
      </c>
      <c r="E11" s="5" t="s">
        <v>8</v>
      </c>
      <c r="F11" s="29" t="str">
        <f>IF(F8="","",100-F8)</f>
        <v/>
      </c>
      <c r="G11" s="34" t="s">
        <v>0</v>
      </c>
      <c r="T11" s="13">
        <v>-1</v>
      </c>
    </row>
    <row r="12" spans="1:22" ht="16.2" x14ac:dyDescent="0.3">
      <c r="A12" s="5" t="s">
        <v>9</v>
      </c>
      <c r="B12" s="30" t="str">
        <f>IF(B8="","",ROUND(_xlfn.NORM.S.INV(B8/100),2))</f>
        <v/>
      </c>
      <c r="E12" s="5" t="s">
        <v>9</v>
      </c>
      <c r="F12" s="30" t="str">
        <f>IF(F8="","",ROUND(_xlfn.NORM.S.INV(F8/100),2))</f>
        <v/>
      </c>
      <c r="J12" t="s">
        <v>31</v>
      </c>
      <c r="K12">
        <f>F3/100</f>
        <v>0</v>
      </c>
      <c r="T12" s="13" t="e">
        <f>T4/F16</f>
        <v>#VALUE!</v>
      </c>
    </row>
    <row r="13" spans="1:22" x14ac:dyDescent="0.3">
      <c r="A13" s="5" t="s">
        <v>5</v>
      </c>
      <c r="B13" s="14" t="str">
        <f>IF(B12="","",IF(B3="",B14/B15,B3))</f>
        <v/>
      </c>
      <c r="E13" s="5" t="s">
        <v>36</v>
      </c>
      <c r="F13" s="14" t="str">
        <f>IF(F12="","",IF(F3="",K9,F3))</f>
        <v/>
      </c>
      <c r="J13" t="s">
        <v>32</v>
      </c>
      <c r="K13">
        <f>1-(F3/100)</f>
        <v>1</v>
      </c>
      <c r="T13" s="13"/>
    </row>
    <row r="14" spans="1:22" x14ac:dyDescent="0.3">
      <c r="A14" s="6" t="s">
        <v>6</v>
      </c>
      <c r="B14" s="17" t="str">
        <f>IF(B12="","",IF(B4="",B13*B15,B4))</f>
        <v/>
      </c>
      <c r="E14" s="5" t="s">
        <v>36</v>
      </c>
      <c r="F14" s="14" t="str">
        <f>IF(F12="","",IF(F3="",K10,F3))</f>
        <v/>
      </c>
      <c r="J14" t="s">
        <v>33</v>
      </c>
      <c r="K14">
        <f>K12*K13</f>
        <v>0</v>
      </c>
      <c r="T14" s="13"/>
    </row>
    <row r="15" spans="1:22" x14ac:dyDescent="0.3">
      <c r="A15" s="6" t="s">
        <v>21</v>
      </c>
      <c r="B15" s="35" t="str">
        <f>IF(B12="","",IF(B5="",B4/B3,B5))</f>
        <v/>
      </c>
      <c r="E15" s="6" t="s">
        <v>6</v>
      </c>
      <c r="F15" s="17" t="str">
        <f>IF(F12="","",IF(F4="",(K15*100)*F16,F4))</f>
        <v/>
      </c>
      <c r="J15" t="s">
        <v>22</v>
      </c>
      <c r="K15">
        <f>SQRT(K14)</f>
        <v>0</v>
      </c>
      <c r="T15" t="e">
        <f>SQRT(T11^2-4*T10*T12)</f>
        <v>#VALUE!</v>
      </c>
    </row>
    <row r="16" spans="1:22" x14ac:dyDescent="0.3">
      <c r="A16" s="5" t="s">
        <v>10</v>
      </c>
      <c r="B16" s="28" t="str">
        <f>IF(B7="","",ROUND(B6*((B10+B12)/(B14/B13))^2,0))</f>
        <v/>
      </c>
      <c r="E16" s="6" t="s">
        <v>21</v>
      </c>
      <c r="F16" s="35" t="str">
        <f>IF(F12="","",IF(F5="",(F15/100)/SQRT(((F13/100)*(1-F13/100))),F5))</f>
        <v/>
      </c>
      <c r="T16">
        <v>1</v>
      </c>
    </row>
    <row r="17" spans="1:22" ht="15.6" x14ac:dyDescent="0.3">
      <c r="A17" s="5" t="s">
        <v>11</v>
      </c>
      <c r="B17" s="27" t="str">
        <f>IF(OR(B7="",B2=""),"",ROUND((B16*B2)/(B2+B16),0))</f>
        <v/>
      </c>
      <c r="E17" s="5" t="s">
        <v>10</v>
      </c>
      <c r="F17" s="28" t="str">
        <f>IF(OR(F7="",F14=""),"",ROUND(F6*((F10+F12)/(F15/100))^2*(F14/100)*(1-F14/100),0))</f>
        <v/>
      </c>
      <c r="T17" t="e">
        <f>T16+T15</f>
        <v>#VALUE!</v>
      </c>
      <c r="U17" t="e">
        <f>1-T15</f>
        <v>#VALUE!</v>
      </c>
    </row>
    <row r="18" spans="1:22" ht="15.6" x14ac:dyDescent="0.3">
      <c r="E18" s="5" t="s">
        <v>11</v>
      </c>
      <c r="F18" s="27" t="str">
        <f>IF(OR(F7="",F14=""),"",IF(F2="","",ROUND((F17*F2)/(F2+F17),0)))</f>
        <v/>
      </c>
    </row>
    <row r="22" spans="1:22" x14ac:dyDescent="0.3">
      <c r="T22" t="e">
        <f>(1+SQRT(-1^2-(4*1*(F15/100)/F16)))/2*1</f>
        <v>#VALUE!</v>
      </c>
    </row>
    <row r="24" spans="1:22" x14ac:dyDescent="0.3">
      <c r="J24" s="15"/>
      <c r="T24" t="s">
        <v>17</v>
      </c>
      <c r="U24">
        <v>1</v>
      </c>
    </row>
    <row r="25" spans="1:22" x14ac:dyDescent="0.3">
      <c r="T25" t="s">
        <v>18</v>
      </c>
      <c r="U25">
        <v>-1</v>
      </c>
    </row>
    <row r="26" spans="1:22" x14ac:dyDescent="0.3">
      <c r="T26" t="s">
        <v>19</v>
      </c>
      <c r="U26" t="str">
        <f>IF(F5="","",F15/100/F16)</f>
        <v/>
      </c>
    </row>
    <row r="28" spans="1:22" x14ac:dyDescent="0.3">
      <c r="T28" t="s">
        <v>20</v>
      </c>
      <c r="U28" s="16" t="str">
        <f>IF(F3="","",SQRT(U25^2-(4*U24*U26)))</f>
        <v/>
      </c>
      <c r="V28" s="16"/>
    </row>
    <row r="29" spans="1:22" x14ac:dyDescent="0.3">
      <c r="U29" s="16" t="str">
        <f>IF(U28="","",1+U28)</f>
        <v/>
      </c>
      <c r="V29" s="16" t="str">
        <f>IF(U28="","",1-U28)</f>
        <v/>
      </c>
    </row>
    <row r="30" spans="1:22" x14ac:dyDescent="0.3">
      <c r="U30" s="16" t="str">
        <f>IF(U9="","",U29/2)</f>
        <v/>
      </c>
      <c r="V30" s="16" t="str">
        <f>IF(V29="","",V29/2)</f>
        <v/>
      </c>
    </row>
  </sheetData>
  <sheetProtection algorithmName="SHA-512" hashValue="3b6jEKt0Yxs0/ZYPeXhEg15c0FhVzJzWhPQSWBuAFjrEFN8iCm2WeRhebbZ1e9tvYLG2EyojeZTvm40bSqpZ1w==" saltValue="NqC3u5vp9hsHifOiPv8Axg==" spinCount="100000" sheet="1" objects="1" scenarios="1" formatCells="0" formatColumns="0" formatRows="0"/>
  <mergeCells count="2">
    <mergeCell ref="A1:B1"/>
    <mergeCell ref="E1:F1"/>
  </mergeCells>
  <dataValidations count="2">
    <dataValidation type="list" allowBlank="1" showInputMessage="1" showErrorMessage="1" sqref="F8 B8">
      <formula1>$V$1:$V$4</formula1>
    </dataValidation>
    <dataValidation type="list" allowBlank="1" showInputMessage="1" showErrorMessage="1" sqref="B7 F7">
      <formula1>$U$1:$U$3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TM DISEÑO IC</vt:lpstr>
      <vt:lpstr>TM DISEÑO CH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Ruiz Vaquero</dc:creator>
  <cp:lastModifiedBy>Rene Ruiz Vaquero</cp:lastModifiedBy>
  <dcterms:created xsi:type="dcterms:W3CDTF">2020-11-01T01:47:27Z</dcterms:created>
  <dcterms:modified xsi:type="dcterms:W3CDTF">2024-01-31T14:19:26Z</dcterms:modified>
</cp:coreProperties>
</file>